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16F726F-FF48-44F2-BB5C-8AF5523E91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71" i="1" l="1"/>
  <c r="E71" i="1"/>
  <c r="F71" i="1"/>
  <c r="G71" i="1"/>
  <c r="H71" i="1"/>
  <c r="I71" i="1"/>
  <c r="J71" i="1"/>
  <c r="K71" i="1"/>
  <c r="L71" i="1"/>
  <c r="M71" i="1"/>
  <c r="N71" i="1"/>
  <c r="D66" i="1"/>
  <c r="E66" i="1"/>
  <c r="F66" i="1"/>
  <c r="G66" i="1"/>
  <c r="H66" i="1"/>
  <c r="I66" i="1"/>
  <c r="J66" i="1"/>
  <c r="K66" i="1"/>
  <c r="L66" i="1"/>
  <c r="M66" i="1"/>
  <c r="N66" i="1"/>
  <c r="D72" i="1"/>
  <c r="E72" i="1"/>
  <c r="F72" i="1"/>
  <c r="G72" i="1"/>
  <c r="H72" i="1"/>
  <c r="I72" i="1"/>
  <c r="J72" i="1"/>
  <c r="K72" i="1"/>
  <c r="L72" i="1"/>
  <c r="M72" i="1"/>
  <c r="N72" i="1"/>
  <c r="D62" i="1"/>
  <c r="E62" i="1"/>
  <c r="F62" i="1"/>
  <c r="G62" i="1"/>
  <c r="H62" i="1"/>
  <c r="I62" i="1"/>
  <c r="J62" i="1"/>
  <c r="K62" i="1"/>
  <c r="L62" i="1"/>
  <c r="M62" i="1"/>
  <c r="N62" i="1"/>
  <c r="C62" i="1"/>
  <c r="C49" i="1"/>
  <c r="C72" i="1"/>
  <c r="C67" i="1" l="1"/>
  <c r="C71" i="1"/>
  <c r="C73" i="1" s="1"/>
  <c r="D70" i="1" s="1"/>
  <c r="N67" i="1"/>
  <c r="M67" i="1"/>
  <c r="L67" i="1"/>
  <c r="K67" i="1"/>
  <c r="J67" i="1"/>
  <c r="I67" i="1"/>
  <c r="H67" i="1"/>
  <c r="G67" i="1"/>
  <c r="F67" i="1"/>
  <c r="E67" i="1"/>
  <c r="D67" i="1"/>
  <c r="C66" i="1"/>
  <c r="C68" i="1" s="1"/>
  <c r="D65" i="1" s="1"/>
  <c r="N61" i="1"/>
  <c r="M61" i="1"/>
  <c r="L61" i="1"/>
  <c r="K61" i="1"/>
  <c r="J61" i="1"/>
  <c r="I61" i="1"/>
  <c r="H61" i="1"/>
  <c r="G61" i="1"/>
  <c r="F61" i="1"/>
  <c r="E61" i="1"/>
  <c r="D61" i="1"/>
  <c r="C61" i="1"/>
  <c r="C63" i="1" s="1"/>
  <c r="C76" i="1" s="1"/>
  <c r="D56" i="1"/>
  <c r="E56" i="1"/>
  <c r="F56" i="1"/>
  <c r="G56" i="1"/>
  <c r="H56" i="1"/>
  <c r="I56" i="1"/>
  <c r="J56" i="1"/>
  <c r="K56" i="1"/>
  <c r="L56" i="1"/>
  <c r="M56" i="1"/>
  <c r="N56" i="1"/>
  <c r="O37" i="1"/>
  <c r="C56" i="1"/>
  <c r="C57" i="1" s="1"/>
  <c r="D36" i="1" s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39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1" i="1"/>
  <c r="O8" i="1"/>
  <c r="O7" i="1"/>
  <c r="D9" i="1"/>
  <c r="E9" i="1"/>
  <c r="F9" i="1"/>
  <c r="G9" i="1"/>
  <c r="H9" i="1"/>
  <c r="I9" i="1"/>
  <c r="J9" i="1"/>
  <c r="K9" i="1"/>
  <c r="L9" i="1"/>
  <c r="M9" i="1"/>
  <c r="N9" i="1"/>
  <c r="D26" i="1"/>
  <c r="E26" i="1"/>
  <c r="F26" i="1"/>
  <c r="G26" i="1"/>
  <c r="H26" i="1"/>
  <c r="I26" i="1"/>
  <c r="J26" i="1"/>
  <c r="K26" i="1"/>
  <c r="L26" i="1"/>
  <c r="M26" i="1"/>
  <c r="N26" i="1"/>
  <c r="C26" i="1"/>
  <c r="C9" i="1"/>
  <c r="D57" i="1" l="1"/>
  <c r="O67" i="1"/>
  <c r="D60" i="1"/>
  <c r="D73" i="1"/>
  <c r="E36" i="1"/>
  <c r="E57" i="1" s="1"/>
  <c r="F36" i="1" s="1"/>
  <c r="O62" i="1"/>
  <c r="D63" i="1"/>
  <c r="D68" i="1"/>
  <c r="E65" i="1" s="1"/>
  <c r="E68" i="1" s="1"/>
  <c r="F65" i="1" s="1"/>
  <c r="F68" i="1" s="1"/>
  <c r="G65" i="1" s="1"/>
  <c r="G68" i="1" s="1"/>
  <c r="H65" i="1" s="1"/>
  <c r="H68" i="1" s="1"/>
  <c r="I65" i="1" s="1"/>
  <c r="I68" i="1" s="1"/>
  <c r="J65" i="1" s="1"/>
  <c r="J68" i="1" s="1"/>
  <c r="K65" i="1" s="1"/>
  <c r="K68" i="1" s="1"/>
  <c r="L65" i="1" s="1"/>
  <c r="L68" i="1" s="1"/>
  <c r="M65" i="1" s="1"/>
  <c r="M68" i="1" s="1"/>
  <c r="N65" i="1" s="1"/>
  <c r="N68" i="1" s="1"/>
  <c r="O72" i="1"/>
  <c r="O61" i="1"/>
  <c r="O66" i="1"/>
  <c r="O71" i="1"/>
  <c r="O9" i="1"/>
  <c r="O26" i="1"/>
  <c r="O56" i="1"/>
  <c r="C27" i="1"/>
  <c r="D6" i="1" s="1"/>
  <c r="D27" i="1" s="1"/>
  <c r="E6" i="1" s="1"/>
  <c r="E27" i="1" s="1"/>
  <c r="F6" i="1" s="1"/>
  <c r="F27" i="1" s="1"/>
  <c r="G6" i="1" s="1"/>
  <c r="G27" i="1" s="1"/>
  <c r="H6" i="1" s="1"/>
  <c r="H27" i="1" s="1"/>
  <c r="I6" i="1" s="1"/>
  <c r="I27" i="1" s="1"/>
  <c r="J6" i="1" s="1"/>
  <c r="J27" i="1" s="1"/>
  <c r="K6" i="1" s="1"/>
  <c r="K27" i="1" s="1"/>
  <c r="L6" i="1" s="1"/>
  <c r="L27" i="1" s="1"/>
  <c r="M6" i="1" s="1"/>
  <c r="M27" i="1" s="1"/>
  <c r="N6" i="1" s="1"/>
  <c r="N27" i="1" s="1"/>
  <c r="E70" i="1" l="1"/>
  <c r="D76" i="1"/>
  <c r="E60" i="1"/>
  <c r="E63" i="1" s="1"/>
  <c r="E73" i="1"/>
  <c r="F57" i="1"/>
  <c r="G36" i="1" s="1"/>
  <c r="F70" i="1" l="1"/>
  <c r="F73" i="1" s="1"/>
  <c r="E76" i="1"/>
  <c r="F60" i="1"/>
  <c r="F63" i="1" s="1"/>
  <c r="G60" i="1" s="1"/>
  <c r="G63" i="1" s="1"/>
  <c r="H60" i="1" s="1"/>
  <c r="H63" i="1" s="1"/>
  <c r="I60" i="1" s="1"/>
  <c r="I63" i="1" s="1"/>
  <c r="J60" i="1" s="1"/>
  <c r="J63" i="1" s="1"/>
  <c r="K60" i="1" s="1"/>
  <c r="K63" i="1" s="1"/>
  <c r="L60" i="1" s="1"/>
  <c r="L63" i="1" s="1"/>
  <c r="M60" i="1" s="1"/>
  <c r="M63" i="1" s="1"/>
  <c r="N60" i="1" s="1"/>
  <c r="N63" i="1" s="1"/>
  <c r="G57" i="1"/>
  <c r="H36" i="1" s="1"/>
  <c r="G70" i="1" l="1"/>
  <c r="F76" i="1"/>
  <c r="G73" i="1"/>
  <c r="H57" i="1"/>
  <c r="I36" i="1" s="1"/>
  <c r="H70" i="1" l="1"/>
  <c r="H73" i="1" s="1"/>
  <c r="G76" i="1"/>
  <c r="I57" i="1"/>
  <c r="J36" i="1" s="1"/>
  <c r="I70" i="1" l="1"/>
  <c r="I73" i="1" s="1"/>
  <c r="I76" i="1" s="1"/>
  <c r="H76" i="1"/>
  <c r="J57" i="1"/>
  <c r="K36" i="1" s="1"/>
  <c r="J70" i="1" l="1"/>
  <c r="J73" i="1" s="1"/>
  <c r="J76" i="1" s="1"/>
  <c r="K70" i="1"/>
  <c r="K73" i="1" s="1"/>
  <c r="K76" i="1" s="1"/>
  <c r="K57" i="1"/>
  <c r="L36" i="1" s="1"/>
  <c r="L70" i="1" l="1"/>
  <c r="L73" i="1" s="1"/>
  <c r="L76" i="1" s="1"/>
  <c r="L57" i="1"/>
  <c r="M36" i="1" s="1"/>
  <c r="M70" i="1" l="1"/>
  <c r="M73" i="1" s="1"/>
  <c r="M76" i="1" s="1"/>
  <c r="M57" i="1"/>
  <c r="N36" i="1" s="1"/>
  <c r="N57" i="1" s="1"/>
  <c r="N70" i="1" l="1"/>
  <c r="N73" i="1" s="1"/>
  <c r="N76" i="1" s="1"/>
</calcChain>
</file>

<file path=xl/sharedStrings.xml><?xml version="1.0" encoding="utf-8"?>
<sst xmlns="http://schemas.openxmlformats.org/spreadsheetml/2006/main" count="93" uniqueCount="50">
  <si>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</si>
  <si>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</si>
  <si>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</si>
  <si>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</si>
  <si>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</si>
  <si>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</si>
  <si>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</si>
  <si>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</si>
  <si>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</si>
  <si>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</si>
  <si>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</si>
  <si>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</si>
  <si>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начало месяца</t>
  </si>
  <si>
    <t>% от родительской оплаты</t>
  </si>
  <si>
    <t>Добровольные пожертвования</t>
  </si>
  <si>
    <t xml:space="preserve">Итого доходы </t>
  </si>
  <si>
    <t>Компенсация за мед.осмотр</t>
  </si>
  <si>
    <t>Услуги связи</t>
  </si>
  <si>
    <t>Транспортные услуги</t>
  </si>
  <si>
    <t>КОСГУ</t>
  </si>
  <si>
    <t>Приобретение основных средств</t>
  </si>
  <si>
    <t>Приобретение мягкого инвентаря</t>
  </si>
  <si>
    <t>Приобретение ГСМ</t>
  </si>
  <si>
    <t>Приобретение хоз.товаров</t>
  </si>
  <si>
    <t>Итого расходов</t>
  </si>
  <si>
    <t>Расходы в т.ч :</t>
  </si>
  <si>
    <t>Справка</t>
  </si>
  <si>
    <t>Заработная плата</t>
  </si>
  <si>
    <t>Начисления на зар.плату</t>
  </si>
  <si>
    <t>ИТОГО с начала года</t>
  </si>
  <si>
    <t>по МБ ДОУ Детский сад № 25</t>
  </si>
  <si>
    <t>Доходы з/плата</t>
  </si>
  <si>
    <t>Расходы з/плата</t>
  </si>
  <si>
    <t>Остаток на конец месяца</t>
  </si>
  <si>
    <t>Доходы  на коммунальные услуги</t>
  </si>
  <si>
    <t>Расходы на коммунальные услуги</t>
  </si>
  <si>
    <t>Доходы на прочие расходы</t>
  </si>
  <si>
    <t>Расходы на прочие расходы</t>
  </si>
  <si>
    <t>Коммунальные услуги</t>
  </si>
  <si>
    <t>Арендная плата</t>
  </si>
  <si>
    <t>Работы,услуги на содержание имущества</t>
  </si>
  <si>
    <t>Прочие работы,услуги</t>
  </si>
  <si>
    <t>Страхование</t>
  </si>
  <si>
    <t>Налоги,штрафы,сборы</t>
  </si>
  <si>
    <t>Приобретение мед.средств</t>
  </si>
  <si>
    <t>Приобретение строительных материалов</t>
  </si>
  <si>
    <t>ГПХ</t>
  </si>
  <si>
    <t>сверено</t>
  </si>
  <si>
    <t xml:space="preserve"> о расходовании внебюджетных средств за 2020год</t>
  </si>
  <si>
    <t xml:space="preserve"> о расходовании  средств ДПУ 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</si>
</sst>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1" fillId="3" borderId="2" xfId="0" applyNumberFormat="1" applyFont="1" applyFill="1" applyBorder="1"/>
    <xf numFmtId="2" fontId="0" fillId="0" borderId="2" xfId="0" applyNumberFormat="1" applyBorder="1"/>
    <xf numFmtId="2" fontId="1" fillId="4" borderId="2" xfId="0" applyNumberFormat="1" applyFont="1" applyFill="1" applyBorder="1"/>
    <xf numFmtId="2" fontId="1" fillId="5" borderId="2" xfId="0" applyNumberFormat="1" applyFont="1" applyFill="1" applyBorder="1"/>
    <xf numFmtId="0" fontId="1" fillId="3" borderId="1" xfId="0" applyFont="1" applyFill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/>
    <xf numFmtId="165" fontId="2" fillId="6" borderId="1" xfId="0" applyNumberFormat="1" applyFont="1" applyFill="1" applyBorder="1"/>
    <xf numFmtId="0" fontId="2" fillId="6" borderId="1" xfId="0" applyFont="1" applyFill="1" applyBorder="1"/>
    <xf numFmtId="0" fontId="0" fillId="6" borderId="1" xfId="0" applyFill="1" applyBorder="1"/>
    <xf numFmtId="165" fontId="0" fillId="6" borderId="1" xfId="0" applyNumberForma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/>
    <xf numFmtId="0" fontId="2" fillId="7" borderId="1" xfId="0" applyFont="1" applyFill="1" applyBorder="1"/>
    <xf numFmtId="165" fontId="2" fillId="7" borderId="1" xfId="0" applyNumberFormat="1" applyFont="1" applyFill="1" applyBorder="1"/>
    <xf numFmtId="0" fontId="0" fillId="7" borderId="1" xfId="0" applyFill="1" applyBorder="1"/>
    <xf numFmtId="165" fontId="0" fillId="7" borderId="1" xfId="0" applyNumberFormat="1" applyFill="1" applyBorder="1"/>
    <xf numFmtId="165" fontId="1" fillId="7" borderId="1" xfId="0" applyNumberFormat="1" applyFont="1" applyFill="1" applyBorder="1"/>
    <xf numFmtId="0" fontId="2" fillId="8" borderId="1" xfId="0" applyFont="1" applyFill="1" applyBorder="1"/>
    <xf numFmtId="165" fontId="2" fillId="8" borderId="1" xfId="0" applyNumberFormat="1" applyFont="1" applyFill="1" applyBorder="1"/>
    <xf numFmtId="0" fontId="0" fillId="8" borderId="1" xfId="0" applyFill="1" applyBorder="1"/>
    <xf numFmtId="165" fontId="0" fillId="8" borderId="1" xfId="0" applyNumberFormat="1" applyFill="1" applyBorder="1"/>
    <xf numFmtId="165" fontId="1" fillId="8" borderId="1" xfId="0" applyNumberFormat="1" applyFont="1" applyFill="1" applyBorder="1"/>
    <xf numFmtId="0" fontId="0" fillId="0" borderId="3" xfId="0" applyBorder="1"/>
    <xf numFmtId="0" fontId="1" fillId="0" borderId="3" xfId="0" applyFont="1" applyBorder="1"/>
    <xf numFmtId="0" fontId="2" fillId="0" borderId="0" xfId="0" applyFont="1" applyFill="1"/>
    <xf numFmtId="164" fontId="1" fillId="3" borderId="1" xfId="1" applyFont="1" applyFill="1" applyBorder="1"/>
    <xf numFmtId="164" fontId="1" fillId="2" borderId="1" xfId="1" applyFont="1" applyFill="1" applyBorder="1"/>
    <xf numFmtId="165" fontId="0" fillId="0" borderId="0" xfId="0" applyNumberFormat="1"/>
    <xf numFmtId="2" fontId="0" fillId="9" borderId="0" xfId="0" applyNumberFormat="1" applyFill="1"/>
    <xf numFmtId="0" fontId="2" fillId="8" borderId="4" xfId="0" applyFont="1" applyFill="1" applyBorder="1"/>
    <xf numFmtId="165" fontId="2" fillId="8" borderId="4" xfId="0" applyNumberFormat="1" applyFont="1" applyFill="1" applyBorder="1"/>
    <xf numFmtId="0" fontId="0" fillId="9" borderId="0" xfId="0" applyFill="1" applyBorder="1"/>
    <xf numFmtId="164" fontId="0" fillId="9" borderId="0" xfId="0" applyNumberFormat="1" applyFill="1" applyBorder="1"/>
    <xf numFmtId="164" fontId="1" fillId="9" borderId="0" xfId="0" applyNumberFormat="1" applyFont="1" applyFill="1" applyBorder="1"/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wrapText="1"/>
    </xf>
    <xf numFmtId="2" fontId="1" fillId="5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topLeftCell="C59" workbookViewId="0">
      <selection activeCell="A32" sqref="A32:O77"/>
    </sheetView>
  </sheetViews>
  <sheetFormatPr defaultRowHeight="15" x14ac:dyDescent="0.25"/>
  <cols>
    <col min="1" max="1" width="38.5703125" customWidth="1"/>
    <col min="2" max="2" width="9.140625" customWidth="1"/>
    <col min="3" max="3" width="13.7109375" customWidth="1"/>
    <col min="4" max="4" width="12.85546875" customWidth="1"/>
    <col min="5" max="5" width="13" customWidth="1"/>
    <col min="6" max="6" width="12.28515625" customWidth="1"/>
    <col min="7" max="7" width="12" customWidth="1"/>
    <col min="8" max="8" width="13.85546875" customWidth="1"/>
    <col min="9" max="10" width="12.85546875" customWidth="1"/>
    <col min="11" max="11" width="12.5703125" customWidth="1"/>
    <col min="12" max="12" width="12.42578125" customWidth="1"/>
    <col min="13" max="13" width="12" customWidth="1"/>
    <col min="14" max="14" width="13.140625" customWidth="1"/>
    <col min="15" max="15" width="20.85546875" style="2" customWidth="1"/>
  </cols>
  <sheetData>
    <row r="1" spans="1:16" x14ac:dyDescent="0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6" x14ac:dyDescent="0.25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16" s="14" customFormat="1" x14ac:dyDescent="0.25">
      <c r="A5" s="15"/>
      <c r="B5" s="15" t="s">
        <v>19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6" t="s">
        <v>11</v>
      </c>
      <c r="O5" s="15" t="s">
        <v>29</v>
      </c>
    </row>
    <row r="6" spans="1:16" s="2" customFormat="1" x14ac:dyDescent="0.25">
      <c r="A6" s="3" t="s">
        <v>12</v>
      </c>
      <c r="B6" s="3"/>
      <c r="C6" s="4">
        <v>9954.15</v>
      </c>
      <c r="D6" s="4">
        <f t="shared" ref="D6:N6" si="0">C27</f>
        <v>-1658.5499999999956</v>
      </c>
      <c r="E6" s="4">
        <f t="shared" si="0"/>
        <v>21747.230000000003</v>
      </c>
      <c r="F6" s="4">
        <f t="shared" si="0"/>
        <v>-139.87999999999738</v>
      </c>
      <c r="G6" s="4">
        <f t="shared" si="0"/>
        <v>15271.800000000003</v>
      </c>
      <c r="H6" s="4">
        <f t="shared" si="0"/>
        <v>17416.810000000005</v>
      </c>
      <c r="I6" s="4">
        <f t="shared" si="0"/>
        <v>15151.560000000005</v>
      </c>
      <c r="J6" s="4">
        <f t="shared" si="0"/>
        <v>18902.530000000006</v>
      </c>
      <c r="K6" s="4">
        <f t="shared" si="0"/>
        <v>1450.0900000000038</v>
      </c>
      <c r="L6" s="4">
        <f t="shared" si="0"/>
        <v>2334.6900000000023</v>
      </c>
      <c r="M6" s="4">
        <f t="shared" si="0"/>
        <v>2488.0800000000017</v>
      </c>
      <c r="N6" s="17">
        <f t="shared" si="0"/>
        <v>2378.2400000000052</v>
      </c>
      <c r="O6" s="21"/>
    </row>
    <row r="7" spans="1:16" x14ac:dyDescent="0.25">
      <c r="A7" s="5" t="s">
        <v>13</v>
      </c>
      <c r="B7" s="5"/>
      <c r="C7" s="6">
        <v>32412.14</v>
      </c>
      <c r="D7" s="6">
        <v>38157.78</v>
      </c>
      <c r="E7" s="6">
        <v>34918.29</v>
      </c>
      <c r="F7" s="6">
        <v>20262.18</v>
      </c>
      <c r="G7" s="6">
        <v>13801.51</v>
      </c>
      <c r="H7" s="6">
        <v>17355.25</v>
      </c>
      <c r="I7" s="6">
        <v>22183.95</v>
      </c>
      <c r="J7" s="6">
        <v>30747.06</v>
      </c>
      <c r="K7" s="6">
        <v>38365.1</v>
      </c>
      <c r="L7" s="6">
        <v>37878.89</v>
      </c>
      <c r="M7" s="6">
        <v>35007.86</v>
      </c>
      <c r="N7" s="18">
        <v>30315.59</v>
      </c>
      <c r="O7" s="25">
        <f>SUM(C7:N7)</f>
        <v>351405.60000000003</v>
      </c>
    </row>
    <row r="8" spans="1:16" ht="16.5" customHeight="1" x14ac:dyDescent="0.25">
      <c r="A8" s="5" t="s">
        <v>14</v>
      </c>
      <c r="B8" s="5"/>
      <c r="C8" s="6">
        <v>2100</v>
      </c>
      <c r="D8" s="6">
        <v>3184</v>
      </c>
      <c r="E8" s="6">
        <v>5417</v>
      </c>
      <c r="F8" s="6">
        <v>1800</v>
      </c>
      <c r="G8" s="6">
        <v>1150</v>
      </c>
      <c r="H8" s="6">
        <v>1500</v>
      </c>
      <c r="I8" s="6">
        <v>3767.52</v>
      </c>
      <c r="J8" s="6">
        <v>7901</v>
      </c>
      <c r="K8" s="6">
        <v>4800</v>
      </c>
      <c r="L8" s="6">
        <v>7350</v>
      </c>
      <c r="M8" s="6">
        <v>4900</v>
      </c>
      <c r="N8" s="18">
        <v>3397.41</v>
      </c>
      <c r="O8" s="25">
        <f>SUM(C8:N8)</f>
        <v>47266.930000000008</v>
      </c>
    </row>
    <row r="9" spans="1:16" s="2" customFormat="1" x14ac:dyDescent="0.25">
      <c r="A9" s="8" t="s">
        <v>15</v>
      </c>
      <c r="B9" s="8"/>
      <c r="C9" s="9">
        <f>C7+C8</f>
        <v>34512.14</v>
      </c>
      <c r="D9" s="9">
        <f t="shared" ref="D9:N9" si="1">D7+D8</f>
        <v>41341.78</v>
      </c>
      <c r="E9" s="9">
        <f t="shared" si="1"/>
        <v>40335.29</v>
      </c>
      <c r="F9" s="9">
        <f t="shared" si="1"/>
        <v>22062.18</v>
      </c>
      <c r="G9" s="9">
        <f t="shared" si="1"/>
        <v>14951.51</v>
      </c>
      <c r="H9" s="9">
        <f t="shared" si="1"/>
        <v>18855.25</v>
      </c>
      <c r="I9" s="9">
        <f t="shared" si="1"/>
        <v>25951.47</v>
      </c>
      <c r="J9" s="9">
        <f t="shared" si="1"/>
        <v>38648.06</v>
      </c>
      <c r="K9" s="9">
        <f t="shared" si="1"/>
        <v>43165.1</v>
      </c>
      <c r="L9" s="9">
        <f t="shared" si="1"/>
        <v>45228.89</v>
      </c>
      <c r="M9" s="9">
        <f t="shared" si="1"/>
        <v>39907.86</v>
      </c>
      <c r="N9" s="9">
        <f t="shared" si="1"/>
        <v>33713</v>
      </c>
      <c r="O9" s="9">
        <f>SUM(C9:N9)</f>
        <v>398672.52999999997</v>
      </c>
    </row>
    <row r="10" spans="1:16" x14ac:dyDescent="0.25">
      <c r="A10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2"/>
      <c r="O10" s="26"/>
      <c r="P10" s="23"/>
    </row>
    <row r="11" spans="1:16" x14ac:dyDescent="0.25">
      <c r="A11" s="7" t="s">
        <v>16</v>
      </c>
      <c r="B11" s="7">
        <v>212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f>SUM(C11:N11)</f>
        <v>0</v>
      </c>
    </row>
    <row r="12" spans="1:16" x14ac:dyDescent="0.25">
      <c r="A12" s="7" t="s">
        <v>17</v>
      </c>
      <c r="B12" s="7">
        <v>221</v>
      </c>
      <c r="C12" s="6">
        <v>2040</v>
      </c>
      <c r="D12" s="6">
        <v>2040</v>
      </c>
      <c r="E12" s="6">
        <v>2040</v>
      </c>
      <c r="F12" s="6">
        <v>2040</v>
      </c>
      <c r="G12" s="6">
        <v>2040</v>
      </c>
      <c r="H12" s="6">
        <v>2040</v>
      </c>
      <c r="I12" s="6">
        <v>2040</v>
      </c>
      <c r="J12" s="6">
        <v>2040</v>
      </c>
      <c r="K12" s="6">
        <v>2040</v>
      </c>
      <c r="L12" s="6">
        <v>2040</v>
      </c>
      <c r="M12" s="6">
        <v>2040</v>
      </c>
      <c r="N12" s="18">
        <v>2040</v>
      </c>
      <c r="O12" s="25">
        <f t="shared" ref="O12:O26" si="2">SUM(C12:N12)</f>
        <v>24480</v>
      </c>
    </row>
    <row r="13" spans="1:16" x14ac:dyDescent="0.25">
      <c r="A13" s="7" t="s">
        <v>18</v>
      </c>
      <c r="B13" s="7">
        <v>222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  <c r="O13" s="25">
        <f t="shared" si="2"/>
        <v>0</v>
      </c>
    </row>
    <row r="14" spans="1:16" x14ac:dyDescent="0.25">
      <c r="A14" s="7" t="s">
        <v>38</v>
      </c>
      <c r="B14" s="7">
        <v>223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8"/>
      <c r="O14" s="25">
        <f t="shared" si="2"/>
        <v>0</v>
      </c>
    </row>
    <row r="15" spans="1:16" x14ac:dyDescent="0.25">
      <c r="A15" s="7" t="s">
        <v>39</v>
      </c>
      <c r="B15" s="7">
        <v>224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8"/>
      <c r="O15" s="25">
        <f t="shared" si="2"/>
        <v>0</v>
      </c>
    </row>
    <row r="16" spans="1:16" x14ac:dyDescent="0.25">
      <c r="A16" s="7" t="s">
        <v>40</v>
      </c>
      <c r="B16" s="7">
        <v>225</v>
      </c>
      <c r="C16" s="6">
        <v>5300</v>
      </c>
      <c r="D16" s="6">
        <v>8000</v>
      </c>
      <c r="E16" s="6"/>
      <c r="F16" s="6"/>
      <c r="G16" s="6">
        <v>2500</v>
      </c>
      <c r="H16" s="6"/>
      <c r="I16" s="6">
        <v>8000</v>
      </c>
      <c r="J16" s="6"/>
      <c r="K16" s="6"/>
      <c r="L16" s="6">
        <v>8000</v>
      </c>
      <c r="M16" s="6">
        <v>25536.2</v>
      </c>
      <c r="N16" s="18"/>
      <c r="O16" s="25">
        <f t="shared" si="2"/>
        <v>57336.2</v>
      </c>
    </row>
    <row r="17" spans="1:15" x14ac:dyDescent="0.25">
      <c r="A17" s="7" t="s">
        <v>41</v>
      </c>
      <c r="B17" s="7">
        <v>226</v>
      </c>
      <c r="C17" s="6">
        <v>6000</v>
      </c>
      <c r="D17" s="6">
        <v>1090</v>
      </c>
      <c r="E17" s="6">
        <v>6395</v>
      </c>
      <c r="F17" s="6">
        <v>4610.5</v>
      </c>
      <c r="G17" s="6">
        <v>8266.5</v>
      </c>
      <c r="H17" s="6">
        <v>15790.5</v>
      </c>
      <c r="I17" s="6">
        <v>12160.5</v>
      </c>
      <c r="J17" s="6">
        <v>8810.5</v>
      </c>
      <c r="K17" s="6">
        <v>24990.5</v>
      </c>
      <c r="L17" s="6">
        <v>35035.5</v>
      </c>
      <c r="M17" s="6">
        <v>5391.5</v>
      </c>
      <c r="N17" s="18">
        <v>11190.5</v>
      </c>
      <c r="O17" s="25">
        <f t="shared" si="2"/>
        <v>139731.5</v>
      </c>
    </row>
    <row r="18" spans="1:15" x14ac:dyDescent="0.25">
      <c r="A18" s="7" t="s">
        <v>42</v>
      </c>
      <c r="B18" s="7">
        <v>227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8"/>
      <c r="O18" s="25">
        <f t="shared" si="2"/>
        <v>0</v>
      </c>
    </row>
    <row r="19" spans="1:15" x14ac:dyDescent="0.25">
      <c r="A19" s="7" t="s">
        <v>43</v>
      </c>
      <c r="B19" s="7">
        <v>290</v>
      </c>
      <c r="C19" s="6">
        <v>32784.839999999997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8"/>
      <c r="O19" s="25">
        <f t="shared" si="2"/>
        <v>32784.839999999997</v>
      </c>
    </row>
    <row r="20" spans="1:15" x14ac:dyDescent="0.25">
      <c r="A20" s="7" t="s">
        <v>20</v>
      </c>
      <c r="B20" s="7">
        <v>310</v>
      </c>
      <c r="C20" s="6"/>
      <c r="D20" s="6">
        <v>2880</v>
      </c>
      <c r="E20" s="6">
        <v>6720</v>
      </c>
      <c r="F20" s="6"/>
      <c r="G20" s="6"/>
      <c r="H20" s="6"/>
      <c r="I20" s="6"/>
      <c r="J20" s="6"/>
      <c r="K20" s="6"/>
      <c r="L20" s="6"/>
      <c r="M20" s="6"/>
      <c r="N20" s="18"/>
      <c r="O20" s="25">
        <f t="shared" si="2"/>
        <v>9600</v>
      </c>
    </row>
    <row r="21" spans="1:15" x14ac:dyDescent="0.25">
      <c r="A21" s="7" t="s">
        <v>44</v>
      </c>
      <c r="B21" s="7">
        <v>341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8"/>
      <c r="O21" s="25">
        <f t="shared" si="2"/>
        <v>0</v>
      </c>
    </row>
    <row r="22" spans="1:15" x14ac:dyDescent="0.25">
      <c r="A22" s="7" t="s">
        <v>22</v>
      </c>
      <c r="B22" s="7">
        <v>343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8"/>
      <c r="O22" s="25">
        <f t="shared" si="2"/>
        <v>0</v>
      </c>
    </row>
    <row r="23" spans="1:15" x14ac:dyDescent="0.25">
      <c r="A23" s="7" t="s">
        <v>45</v>
      </c>
      <c r="B23" s="7">
        <v>344</v>
      </c>
      <c r="C23" s="6"/>
      <c r="D23" s="6">
        <v>3926</v>
      </c>
      <c r="E23" s="6">
        <v>5325</v>
      </c>
      <c r="F23" s="6"/>
      <c r="G23" s="6"/>
      <c r="H23" s="6"/>
      <c r="I23" s="6"/>
      <c r="J23" s="6">
        <v>45250</v>
      </c>
      <c r="K23" s="6">
        <v>15250</v>
      </c>
      <c r="L23" s="6"/>
      <c r="M23" s="6"/>
      <c r="N23" s="18">
        <v>3900</v>
      </c>
      <c r="O23" s="25">
        <f t="shared" si="2"/>
        <v>73651</v>
      </c>
    </row>
    <row r="24" spans="1:15" x14ac:dyDescent="0.25">
      <c r="A24" s="7" t="s">
        <v>21</v>
      </c>
      <c r="B24" s="7">
        <v>345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8"/>
      <c r="O24" s="25">
        <f t="shared" si="2"/>
        <v>0</v>
      </c>
    </row>
    <row r="25" spans="1:15" x14ac:dyDescent="0.25">
      <c r="A25" s="7" t="s">
        <v>23</v>
      </c>
      <c r="B25" s="7">
        <v>346</v>
      </c>
      <c r="C25" s="6"/>
      <c r="D25" s="6"/>
      <c r="E25" s="6">
        <v>41742.400000000001</v>
      </c>
      <c r="F25" s="6"/>
      <c r="G25" s="6"/>
      <c r="H25" s="6">
        <v>3290</v>
      </c>
      <c r="I25" s="6"/>
      <c r="J25" s="6"/>
      <c r="K25" s="6"/>
      <c r="L25" s="6"/>
      <c r="M25" s="6">
        <v>7050</v>
      </c>
      <c r="N25" s="18">
        <v>12394.5</v>
      </c>
      <c r="O25" s="25">
        <f t="shared" si="2"/>
        <v>64476.9</v>
      </c>
    </row>
    <row r="26" spans="1:15" s="2" customFormat="1" x14ac:dyDescent="0.25">
      <c r="A26" s="12" t="s">
        <v>24</v>
      </c>
      <c r="B26" s="12"/>
      <c r="C26" s="13">
        <f t="shared" ref="C26:N26" si="3">SUM(C11:C25)</f>
        <v>46124.84</v>
      </c>
      <c r="D26" s="13">
        <f t="shared" si="3"/>
        <v>17936</v>
      </c>
      <c r="E26" s="13">
        <f t="shared" si="3"/>
        <v>62222.400000000001</v>
      </c>
      <c r="F26" s="13">
        <f t="shared" si="3"/>
        <v>6650.5</v>
      </c>
      <c r="G26" s="13">
        <f t="shared" si="3"/>
        <v>12806.5</v>
      </c>
      <c r="H26" s="13">
        <f t="shared" si="3"/>
        <v>21120.5</v>
      </c>
      <c r="I26" s="13">
        <f t="shared" si="3"/>
        <v>22200.5</v>
      </c>
      <c r="J26" s="13">
        <f t="shared" si="3"/>
        <v>56100.5</v>
      </c>
      <c r="K26" s="13">
        <f t="shared" si="3"/>
        <v>42280.5</v>
      </c>
      <c r="L26" s="13">
        <f t="shared" si="3"/>
        <v>45075.5</v>
      </c>
      <c r="M26" s="13">
        <f t="shared" si="3"/>
        <v>40017.699999999997</v>
      </c>
      <c r="N26" s="19">
        <f t="shared" si="3"/>
        <v>29525</v>
      </c>
      <c r="O26" s="13">
        <f t="shared" si="2"/>
        <v>402060.44</v>
      </c>
    </row>
    <row r="27" spans="1:15" s="2" customFormat="1" x14ac:dyDescent="0.25">
      <c r="A27" s="10" t="s">
        <v>12</v>
      </c>
      <c r="B27" s="10"/>
      <c r="C27" s="11">
        <f t="shared" ref="C27:N27" si="4">C6+C9-C26</f>
        <v>-1658.5499999999956</v>
      </c>
      <c r="D27" s="11">
        <f t="shared" si="4"/>
        <v>21747.230000000003</v>
      </c>
      <c r="E27" s="11">
        <f t="shared" si="4"/>
        <v>-139.87999999999738</v>
      </c>
      <c r="F27" s="11">
        <f t="shared" si="4"/>
        <v>15271.800000000003</v>
      </c>
      <c r="G27" s="11">
        <f t="shared" si="4"/>
        <v>17416.810000000005</v>
      </c>
      <c r="H27" s="11">
        <f t="shared" si="4"/>
        <v>15151.560000000005</v>
      </c>
      <c r="I27" s="11">
        <f t="shared" si="4"/>
        <v>18902.530000000006</v>
      </c>
      <c r="J27" s="11">
        <f t="shared" si="4"/>
        <v>1450.0900000000038</v>
      </c>
      <c r="K27" s="11">
        <f t="shared" si="4"/>
        <v>2334.6900000000023</v>
      </c>
      <c r="L27" s="11">
        <f t="shared" si="4"/>
        <v>2488.0800000000017</v>
      </c>
      <c r="M27" s="11">
        <f t="shared" si="4"/>
        <v>2378.2400000000052</v>
      </c>
      <c r="N27" s="20">
        <f t="shared" si="4"/>
        <v>6566.2400000000052</v>
      </c>
      <c r="O27" s="11"/>
    </row>
    <row r="28" spans="1:15" s="2" customFormat="1" x14ac:dyDescent="0.25">
      <c r="A28" s="56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s="2" customFormat="1" x14ac:dyDescent="0.25">
      <c r="A29" s="5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s="2" customFormat="1" x14ac:dyDescent="0.25">
      <c r="A30" s="56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47.25" customHeight="1" x14ac:dyDescent="0.25">
      <c r="C31" s="24"/>
    </row>
    <row r="32" spans="1:15" x14ac:dyDescent="0.25">
      <c r="A32" s="55" t="s">
        <v>26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5" x14ac:dyDescent="0.25">
      <c r="A33" s="55" t="s">
        <v>49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5" x14ac:dyDescent="0.25">
      <c r="A34" s="55" t="s">
        <v>30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5" x14ac:dyDescent="0.25">
      <c r="A35" s="15"/>
      <c r="B35" s="15" t="s">
        <v>19</v>
      </c>
      <c r="C35" s="15" t="s">
        <v>0</v>
      </c>
      <c r="D35" s="15" t="s">
        <v>1</v>
      </c>
      <c r="E35" s="15" t="s">
        <v>2</v>
      </c>
      <c r="F35" s="15" t="s">
        <v>3</v>
      </c>
      <c r="G35" s="15" t="s">
        <v>4</v>
      </c>
      <c r="H35" s="15" t="s">
        <v>5</v>
      </c>
      <c r="I35" s="15" t="s">
        <v>6</v>
      </c>
      <c r="J35" s="15" t="s">
        <v>7</v>
      </c>
      <c r="K35" s="15" t="s">
        <v>8</v>
      </c>
      <c r="L35" s="15" t="s">
        <v>9</v>
      </c>
      <c r="M35" s="15" t="s">
        <v>10</v>
      </c>
      <c r="N35" s="15" t="s">
        <v>11</v>
      </c>
      <c r="O35" s="15" t="s">
        <v>29</v>
      </c>
    </row>
    <row r="36" spans="1:15" x14ac:dyDescent="0.25">
      <c r="A36" s="3" t="s">
        <v>12</v>
      </c>
      <c r="B36" s="3"/>
      <c r="C36" s="46">
        <v>67232.399999999994</v>
      </c>
      <c r="D36" s="46">
        <f t="shared" ref="D36:N36" si="5">C57</f>
        <v>54741.549999999996</v>
      </c>
      <c r="E36" s="46">
        <f t="shared" si="5"/>
        <v>67377.979999999981</v>
      </c>
      <c r="F36" s="46">
        <f t="shared" si="5"/>
        <v>57108.549999999981</v>
      </c>
      <c r="G36" s="46">
        <f t="shared" si="5"/>
        <v>13733.339999999982</v>
      </c>
      <c r="H36" s="46">
        <f t="shared" si="5"/>
        <v>8212.0599999999813</v>
      </c>
      <c r="I36" s="46">
        <f t="shared" si="5"/>
        <v>-795.9400000000187</v>
      </c>
      <c r="J36" s="46">
        <f t="shared" si="5"/>
        <v>8454.0599999999813</v>
      </c>
      <c r="K36" s="46">
        <f t="shared" si="5"/>
        <v>8104.0599999999813</v>
      </c>
      <c r="L36" s="46">
        <f t="shared" si="5"/>
        <v>8604.0599999999813</v>
      </c>
      <c r="M36" s="46">
        <f t="shared" si="5"/>
        <v>40560.059999999983</v>
      </c>
      <c r="N36" s="46">
        <f t="shared" si="5"/>
        <v>50417.559999999983</v>
      </c>
      <c r="O36" s="21"/>
    </row>
    <row r="37" spans="1:15" x14ac:dyDescent="0.25">
      <c r="A37" s="8" t="s">
        <v>15</v>
      </c>
      <c r="B37" s="8"/>
      <c r="C37" s="47">
        <v>22170</v>
      </c>
      <c r="D37" s="47">
        <v>26957</v>
      </c>
      <c r="E37" s="47">
        <v>13570</v>
      </c>
      <c r="F37" s="47">
        <v>1110</v>
      </c>
      <c r="G37" s="47">
        <v>1580</v>
      </c>
      <c r="H37" s="47"/>
      <c r="I37" s="47">
        <v>1250</v>
      </c>
      <c r="J37" s="47">
        <v>-350</v>
      </c>
      <c r="K37" s="47">
        <v>500</v>
      </c>
      <c r="L37" s="47">
        <v>31956</v>
      </c>
      <c r="M37" s="47">
        <v>18970</v>
      </c>
      <c r="N37" s="47">
        <v>21145</v>
      </c>
      <c r="O37" s="47">
        <f>SUM(C37:N37)</f>
        <v>138858</v>
      </c>
    </row>
    <row r="38" spans="1:15" x14ac:dyDescent="0.25">
      <c r="A38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x14ac:dyDescent="0.25">
      <c r="A39" s="7" t="s">
        <v>27</v>
      </c>
      <c r="B39" s="7">
        <v>211</v>
      </c>
      <c r="C39" s="6">
        <v>2565.31</v>
      </c>
      <c r="D39" s="6">
        <v>2452.88</v>
      </c>
      <c r="E39" s="6">
        <v>3019.21</v>
      </c>
      <c r="F39" s="6">
        <v>2201.52</v>
      </c>
      <c r="G39" s="6">
        <v>968.46</v>
      </c>
      <c r="H39" s="6">
        <v>774.2</v>
      </c>
      <c r="I39" s="6"/>
      <c r="J39" s="6"/>
      <c r="K39" s="6"/>
      <c r="L39" s="6"/>
      <c r="M39" s="6">
        <v>6998.84</v>
      </c>
      <c r="N39" s="6">
        <v>5384.78</v>
      </c>
      <c r="O39" s="25">
        <f>SUM(C39:N39)</f>
        <v>24365.200000000001</v>
      </c>
    </row>
    <row r="40" spans="1:15" x14ac:dyDescent="0.25">
      <c r="A40" s="7" t="s">
        <v>28</v>
      </c>
      <c r="B40" s="7">
        <v>213</v>
      </c>
      <c r="C40" s="6"/>
      <c r="D40" s="6">
        <v>890.69</v>
      </c>
      <c r="E40" s="6">
        <v>718.12</v>
      </c>
      <c r="F40" s="6">
        <v>940.79</v>
      </c>
      <c r="G40" s="6">
        <v>835.02</v>
      </c>
      <c r="H40" s="6">
        <v>233.8</v>
      </c>
      <c r="I40" s="6"/>
      <c r="J40" s="6"/>
      <c r="K40" s="6"/>
      <c r="L40" s="6"/>
      <c r="M40" s="6">
        <v>2113.66</v>
      </c>
      <c r="N40" s="6">
        <v>1626.22</v>
      </c>
      <c r="O40" s="25">
        <f t="shared" ref="O40:O56" si="6">SUM(C40:N40)</f>
        <v>7358.3</v>
      </c>
    </row>
    <row r="41" spans="1:15" x14ac:dyDescent="0.25">
      <c r="A41" s="7" t="s">
        <v>16</v>
      </c>
      <c r="B41" s="7">
        <v>212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f t="shared" si="6"/>
        <v>0</v>
      </c>
    </row>
    <row r="42" spans="1:15" x14ac:dyDescent="0.25">
      <c r="A42" s="7" t="s">
        <v>17</v>
      </c>
      <c r="B42" s="7">
        <v>221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>
        <f t="shared" si="6"/>
        <v>0</v>
      </c>
    </row>
    <row r="43" spans="1:15" x14ac:dyDescent="0.25">
      <c r="A43" s="7" t="s">
        <v>18</v>
      </c>
      <c r="B43" s="7">
        <v>222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5">
        <f t="shared" si="6"/>
        <v>0</v>
      </c>
    </row>
    <row r="44" spans="1:15" x14ac:dyDescent="0.25">
      <c r="A44" s="7" t="s">
        <v>38</v>
      </c>
      <c r="B44" s="7">
        <v>223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f t="shared" si="6"/>
        <v>0</v>
      </c>
    </row>
    <row r="45" spans="1:15" x14ac:dyDescent="0.25">
      <c r="A45" s="7" t="s">
        <v>39</v>
      </c>
      <c r="B45" s="7">
        <v>224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f t="shared" si="6"/>
        <v>0</v>
      </c>
    </row>
    <row r="46" spans="1:15" x14ac:dyDescent="0.25">
      <c r="A46" s="7" t="s">
        <v>40</v>
      </c>
      <c r="B46" s="7">
        <v>225</v>
      </c>
      <c r="C46" s="6"/>
      <c r="D46" s="6"/>
      <c r="E46" s="6"/>
      <c r="F46" s="6">
        <v>4000</v>
      </c>
      <c r="G46" s="6"/>
      <c r="H46" s="6">
        <v>8000</v>
      </c>
      <c r="I46" s="6">
        <v>-8000</v>
      </c>
      <c r="J46" s="6"/>
      <c r="K46" s="6"/>
      <c r="L46" s="6"/>
      <c r="M46" s="6"/>
      <c r="N46" s="6"/>
      <c r="O46" s="25">
        <f t="shared" si="6"/>
        <v>4000</v>
      </c>
    </row>
    <row r="47" spans="1:15" x14ac:dyDescent="0.25">
      <c r="A47" s="7" t="s">
        <v>41</v>
      </c>
      <c r="B47" s="7">
        <v>226</v>
      </c>
      <c r="C47" s="6">
        <v>9018</v>
      </c>
      <c r="D47" s="6">
        <v>10977</v>
      </c>
      <c r="E47" s="6">
        <v>6753</v>
      </c>
      <c r="F47" s="6">
        <v>6195</v>
      </c>
      <c r="G47" s="6"/>
      <c r="H47" s="6"/>
      <c r="I47" s="6"/>
      <c r="J47" s="6"/>
      <c r="K47" s="6"/>
      <c r="L47" s="6"/>
      <c r="M47" s="6"/>
      <c r="N47" s="6"/>
      <c r="O47" s="25">
        <f t="shared" si="6"/>
        <v>32943</v>
      </c>
    </row>
    <row r="48" spans="1:15" x14ac:dyDescent="0.25">
      <c r="A48" s="7" t="s">
        <v>42</v>
      </c>
      <c r="B48" s="7">
        <v>227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f t="shared" si="6"/>
        <v>0</v>
      </c>
    </row>
    <row r="49" spans="1:15" x14ac:dyDescent="0.25">
      <c r="A49" s="7" t="s">
        <v>43</v>
      </c>
      <c r="B49" s="7">
        <v>290</v>
      </c>
      <c r="C49" s="6">
        <f>11077.54+12000</f>
        <v>23077.54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f t="shared" si="6"/>
        <v>23077.54</v>
      </c>
    </row>
    <row r="50" spans="1:15" x14ac:dyDescent="0.25">
      <c r="A50" s="7" t="s">
        <v>20</v>
      </c>
      <c r="B50" s="7">
        <v>310</v>
      </c>
      <c r="C50" s="6"/>
      <c r="D50" s="6"/>
      <c r="E50" s="6">
        <v>13349.1</v>
      </c>
      <c r="F50" s="6">
        <v>31147.9</v>
      </c>
      <c r="G50" s="6"/>
      <c r="H50" s="6"/>
      <c r="I50" s="6"/>
      <c r="J50" s="6"/>
      <c r="K50" s="6"/>
      <c r="L50" s="6"/>
      <c r="M50" s="6"/>
      <c r="N50" s="6"/>
      <c r="O50" s="25">
        <f t="shared" si="6"/>
        <v>44497</v>
      </c>
    </row>
    <row r="51" spans="1:15" x14ac:dyDescent="0.25">
      <c r="A51" s="7" t="s">
        <v>44</v>
      </c>
      <c r="B51" s="7">
        <v>341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f t="shared" si="6"/>
        <v>0</v>
      </c>
    </row>
    <row r="52" spans="1:15" x14ac:dyDescent="0.25">
      <c r="A52" s="7" t="s">
        <v>22</v>
      </c>
      <c r="B52" s="7">
        <v>343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f t="shared" si="6"/>
        <v>0</v>
      </c>
    </row>
    <row r="53" spans="1:15" x14ac:dyDescent="0.25">
      <c r="A53" s="7" t="s">
        <v>45</v>
      </c>
      <c r="B53" s="7">
        <v>344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>
        <f t="shared" si="6"/>
        <v>0</v>
      </c>
    </row>
    <row r="54" spans="1:15" x14ac:dyDescent="0.25">
      <c r="A54" s="7" t="s">
        <v>21</v>
      </c>
      <c r="B54" s="7">
        <v>345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5">
        <f t="shared" si="6"/>
        <v>0</v>
      </c>
    </row>
    <row r="55" spans="1:15" x14ac:dyDescent="0.25">
      <c r="A55" s="7" t="s">
        <v>23</v>
      </c>
      <c r="B55" s="7">
        <v>346</v>
      </c>
      <c r="C55" s="6"/>
      <c r="D55" s="6"/>
      <c r="E55" s="6"/>
      <c r="F55" s="6"/>
      <c r="G55" s="6">
        <v>5297.8</v>
      </c>
      <c r="H55" s="6"/>
      <c r="I55" s="6"/>
      <c r="J55" s="6"/>
      <c r="K55" s="6"/>
      <c r="L55" s="6"/>
      <c r="M55" s="6"/>
      <c r="N55" s="6"/>
      <c r="O55" s="25">
        <f t="shared" si="6"/>
        <v>5297.8</v>
      </c>
    </row>
    <row r="56" spans="1:15" x14ac:dyDescent="0.25">
      <c r="A56" s="12" t="s">
        <v>24</v>
      </c>
      <c r="B56" s="12"/>
      <c r="C56" s="13">
        <f t="shared" ref="C56:N56" si="7">SUM(C39:C55)</f>
        <v>34660.85</v>
      </c>
      <c r="D56" s="13">
        <f t="shared" si="7"/>
        <v>14320.57</v>
      </c>
      <c r="E56" s="13">
        <f t="shared" si="7"/>
        <v>23839.43</v>
      </c>
      <c r="F56" s="13">
        <f t="shared" si="7"/>
        <v>44485.21</v>
      </c>
      <c r="G56" s="13">
        <f t="shared" si="7"/>
        <v>7101.2800000000007</v>
      </c>
      <c r="H56" s="13">
        <f t="shared" si="7"/>
        <v>9008</v>
      </c>
      <c r="I56" s="13">
        <f t="shared" si="7"/>
        <v>-8000</v>
      </c>
      <c r="J56" s="13">
        <f t="shared" si="7"/>
        <v>0</v>
      </c>
      <c r="K56" s="13">
        <f t="shared" si="7"/>
        <v>0</v>
      </c>
      <c r="L56" s="13">
        <f t="shared" si="7"/>
        <v>0</v>
      </c>
      <c r="M56" s="13">
        <f t="shared" si="7"/>
        <v>9112.5</v>
      </c>
      <c r="N56" s="13">
        <f t="shared" si="7"/>
        <v>7011</v>
      </c>
      <c r="O56" s="13">
        <f t="shared" si="6"/>
        <v>141538.84</v>
      </c>
    </row>
    <row r="57" spans="1:15" x14ac:dyDescent="0.25">
      <c r="A57" s="10" t="s">
        <v>12</v>
      </c>
      <c r="B57" s="10"/>
      <c r="C57" s="11">
        <f t="shared" ref="C57:N57" si="8">C36+C37-C56</f>
        <v>54741.549999999996</v>
      </c>
      <c r="D57" s="11">
        <f t="shared" si="8"/>
        <v>67377.979999999981</v>
      </c>
      <c r="E57" s="11">
        <f t="shared" si="8"/>
        <v>57108.549999999981</v>
      </c>
      <c r="F57" s="11">
        <f t="shared" si="8"/>
        <v>13733.339999999982</v>
      </c>
      <c r="G57" s="11">
        <f t="shared" si="8"/>
        <v>8212.0599999999813</v>
      </c>
      <c r="H57" s="11">
        <f t="shared" si="8"/>
        <v>-795.9400000000187</v>
      </c>
      <c r="I57" s="11">
        <f t="shared" si="8"/>
        <v>8454.0599999999813</v>
      </c>
      <c r="J57" s="11">
        <f t="shared" si="8"/>
        <v>8104.0599999999813</v>
      </c>
      <c r="K57" s="11">
        <f t="shared" si="8"/>
        <v>8604.0599999999813</v>
      </c>
      <c r="L57" s="11">
        <f t="shared" si="8"/>
        <v>40560.059999999983</v>
      </c>
      <c r="M57" s="11">
        <f t="shared" si="8"/>
        <v>50417.559999999983</v>
      </c>
      <c r="N57" s="11">
        <f t="shared" si="8"/>
        <v>64551.559999999983</v>
      </c>
      <c r="O57" s="11"/>
    </row>
    <row r="58" spans="1:15" ht="31.5" customHeight="1" x14ac:dyDescent="0.25"/>
    <row r="59" spans="1:1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</row>
    <row r="60" spans="1:15" s="14" customFormat="1" x14ac:dyDescent="0.25">
      <c r="A60" s="28" t="s">
        <v>12</v>
      </c>
      <c r="B60" s="28"/>
      <c r="C60" s="27">
        <v>23811.72</v>
      </c>
      <c r="D60" s="27">
        <f>C63</f>
        <v>25530.410000000003</v>
      </c>
      <c r="E60" s="27">
        <f>D63</f>
        <v>30508.54</v>
      </c>
      <c r="F60" s="27">
        <f t="shared" ref="F60:N60" si="9">E63</f>
        <v>34913.21</v>
      </c>
      <c r="G60" s="27">
        <f t="shared" si="9"/>
        <v>32436.899999999998</v>
      </c>
      <c r="H60" s="27">
        <f t="shared" si="9"/>
        <v>31581.419999999995</v>
      </c>
      <c r="I60" s="27">
        <f t="shared" si="9"/>
        <v>30573.419999999995</v>
      </c>
      <c r="J60" s="27">
        <f t="shared" si="9"/>
        <v>31323.419999999995</v>
      </c>
      <c r="K60" s="27">
        <f t="shared" si="9"/>
        <v>31113.419999999995</v>
      </c>
      <c r="L60" s="27">
        <f t="shared" si="9"/>
        <v>31413.419999999995</v>
      </c>
      <c r="M60" s="27">
        <f t="shared" si="9"/>
        <v>50587.01999999999</v>
      </c>
      <c r="N60" s="27">
        <f t="shared" si="9"/>
        <v>52856.51999999999</v>
      </c>
      <c r="O60" s="27"/>
    </row>
    <row r="61" spans="1:15" x14ac:dyDescent="0.25">
      <c r="A61" s="29" t="s">
        <v>31</v>
      </c>
      <c r="B61" s="29">
        <v>60</v>
      </c>
      <c r="C61" s="30">
        <f t="shared" ref="C61:N61" si="10">C37*$B$61/100</f>
        <v>13302</v>
      </c>
      <c r="D61" s="30">
        <f t="shared" si="10"/>
        <v>16174.2</v>
      </c>
      <c r="E61" s="30">
        <f t="shared" si="10"/>
        <v>8142</v>
      </c>
      <c r="F61" s="30">
        <f t="shared" si="10"/>
        <v>666</v>
      </c>
      <c r="G61" s="30">
        <f t="shared" si="10"/>
        <v>948</v>
      </c>
      <c r="H61" s="30">
        <f t="shared" si="10"/>
        <v>0</v>
      </c>
      <c r="I61" s="30">
        <f t="shared" si="10"/>
        <v>750</v>
      </c>
      <c r="J61" s="30">
        <f t="shared" si="10"/>
        <v>-210</v>
      </c>
      <c r="K61" s="30">
        <f t="shared" si="10"/>
        <v>300</v>
      </c>
      <c r="L61" s="30">
        <f t="shared" si="10"/>
        <v>19173.599999999999</v>
      </c>
      <c r="M61" s="30">
        <f t="shared" si="10"/>
        <v>11382</v>
      </c>
      <c r="N61" s="30">
        <f t="shared" si="10"/>
        <v>12687</v>
      </c>
      <c r="O61" s="30">
        <f>SUM(C61:N61)</f>
        <v>83314.799999999988</v>
      </c>
    </row>
    <row r="62" spans="1:15" x14ac:dyDescent="0.25">
      <c r="A62" s="29" t="s">
        <v>32</v>
      </c>
      <c r="B62" s="29" t="s">
        <v>46</v>
      </c>
      <c r="C62" s="30">
        <f>C39+C40+C74</f>
        <v>11583.31</v>
      </c>
      <c r="D62" s="30">
        <f t="shared" ref="D62:N62" si="11">D39+D40+D74</f>
        <v>11196.07</v>
      </c>
      <c r="E62" s="30">
        <f t="shared" si="11"/>
        <v>3737.33</v>
      </c>
      <c r="F62" s="30">
        <f t="shared" si="11"/>
        <v>3142.31</v>
      </c>
      <c r="G62" s="30">
        <f t="shared" si="11"/>
        <v>1803.48</v>
      </c>
      <c r="H62" s="30">
        <f t="shared" si="11"/>
        <v>1008</v>
      </c>
      <c r="I62" s="30">
        <f t="shared" si="11"/>
        <v>0</v>
      </c>
      <c r="J62" s="30">
        <f t="shared" si="11"/>
        <v>0</v>
      </c>
      <c r="K62" s="30">
        <f t="shared" si="11"/>
        <v>0</v>
      </c>
      <c r="L62" s="30">
        <f t="shared" si="11"/>
        <v>0</v>
      </c>
      <c r="M62" s="30">
        <f t="shared" si="11"/>
        <v>9112.5</v>
      </c>
      <c r="N62" s="30">
        <f t="shared" si="11"/>
        <v>7011</v>
      </c>
      <c r="O62" s="30">
        <f>SUM(C62:N62)</f>
        <v>48594</v>
      </c>
    </row>
    <row r="63" spans="1:15" s="14" customFormat="1" x14ac:dyDescent="0.25">
      <c r="A63" s="28" t="s">
        <v>33</v>
      </c>
      <c r="B63" s="28"/>
      <c r="C63" s="27">
        <f>C60+C61-C62</f>
        <v>25530.410000000003</v>
      </c>
      <c r="D63" s="27">
        <f>D60+D61-D62</f>
        <v>30508.54</v>
      </c>
      <c r="E63" s="27">
        <f t="shared" ref="E63:N63" si="12">E60+E61-E62</f>
        <v>34913.21</v>
      </c>
      <c r="F63" s="27">
        <f t="shared" si="12"/>
        <v>32436.899999999998</v>
      </c>
      <c r="G63" s="27">
        <f t="shared" si="12"/>
        <v>31581.419999999995</v>
      </c>
      <c r="H63" s="27">
        <f t="shared" si="12"/>
        <v>30573.419999999995</v>
      </c>
      <c r="I63" s="27">
        <f t="shared" si="12"/>
        <v>31323.419999999995</v>
      </c>
      <c r="J63" s="27">
        <f t="shared" si="12"/>
        <v>31113.419999999995</v>
      </c>
      <c r="K63" s="27">
        <f t="shared" si="12"/>
        <v>31413.419999999995</v>
      </c>
      <c r="L63" s="27">
        <f t="shared" si="12"/>
        <v>50587.01999999999</v>
      </c>
      <c r="M63" s="27">
        <f t="shared" si="12"/>
        <v>52856.51999999999</v>
      </c>
      <c r="N63" s="27">
        <f t="shared" si="12"/>
        <v>58532.51999999999</v>
      </c>
      <c r="O63" s="27"/>
    </row>
    <row r="64" spans="1:15" s="45" customFormat="1" x14ac:dyDescent="0.25">
      <c r="A64" s="31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14" customFormat="1" x14ac:dyDescent="0.25">
      <c r="A65" s="33" t="s">
        <v>12</v>
      </c>
      <c r="B65" s="33"/>
      <c r="C65" s="34">
        <v>-18831.560000000001</v>
      </c>
      <c r="D65" s="34">
        <f>C68</f>
        <v>-16614.560000000001</v>
      </c>
      <c r="E65" s="34">
        <f t="shared" ref="E65:N65" si="13">D68</f>
        <v>-13918.86</v>
      </c>
      <c r="F65" s="34">
        <f t="shared" si="13"/>
        <v>-12561.86</v>
      </c>
      <c r="G65" s="34">
        <f t="shared" si="13"/>
        <v>-16450.86</v>
      </c>
      <c r="H65" s="34">
        <f t="shared" si="13"/>
        <v>-16292.86</v>
      </c>
      <c r="I65" s="34">
        <f t="shared" si="13"/>
        <v>-24292.86</v>
      </c>
      <c r="J65" s="34">
        <f t="shared" si="13"/>
        <v>-16167.86</v>
      </c>
      <c r="K65" s="34">
        <f t="shared" si="13"/>
        <v>-16202.86</v>
      </c>
      <c r="L65" s="34">
        <f t="shared" si="13"/>
        <v>-16152.86</v>
      </c>
      <c r="M65" s="34">
        <f t="shared" si="13"/>
        <v>-12957.26</v>
      </c>
      <c r="N65" s="34">
        <f t="shared" si="13"/>
        <v>-11060.26</v>
      </c>
      <c r="O65" s="34"/>
    </row>
    <row r="66" spans="1:15" x14ac:dyDescent="0.25">
      <c r="A66" s="35" t="s">
        <v>34</v>
      </c>
      <c r="B66" s="35">
        <v>10</v>
      </c>
      <c r="C66" s="36">
        <f t="shared" ref="C66:N66" si="14">C37*$B$66/100</f>
        <v>2217</v>
      </c>
      <c r="D66" s="36">
        <f t="shared" si="14"/>
        <v>2695.7</v>
      </c>
      <c r="E66" s="36">
        <f t="shared" si="14"/>
        <v>1357</v>
      </c>
      <c r="F66" s="36">
        <f t="shared" si="14"/>
        <v>111</v>
      </c>
      <c r="G66" s="36">
        <f t="shared" si="14"/>
        <v>158</v>
      </c>
      <c r="H66" s="36">
        <f t="shared" si="14"/>
        <v>0</v>
      </c>
      <c r="I66" s="36">
        <f t="shared" si="14"/>
        <v>125</v>
      </c>
      <c r="J66" s="36">
        <f t="shared" si="14"/>
        <v>-35</v>
      </c>
      <c r="K66" s="36">
        <f t="shared" si="14"/>
        <v>50</v>
      </c>
      <c r="L66" s="36">
        <f t="shared" si="14"/>
        <v>3195.6</v>
      </c>
      <c r="M66" s="36">
        <f t="shared" si="14"/>
        <v>1897</v>
      </c>
      <c r="N66" s="36">
        <f t="shared" si="14"/>
        <v>2114.5</v>
      </c>
      <c r="O66" s="37">
        <f>SUM(C66:N66)</f>
        <v>13885.8</v>
      </c>
    </row>
    <row r="67" spans="1:15" x14ac:dyDescent="0.25">
      <c r="A67" s="35" t="s">
        <v>35</v>
      </c>
      <c r="B67" s="35"/>
      <c r="C67" s="36">
        <f>C42+C44+C46</f>
        <v>0</v>
      </c>
      <c r="D67" s="36">
        <f t="shared" ref="D67:N67" si="15">D44+D45+D46</f>
        <v>0</v>
      </c>
      <c r="E67" s="36">
        <f t="shared" si="15"/>
        <v>0</v>
      </c>
      <c r="F67" s="36">
        <f t="shared" si="15"/>
        <v>4000</v>
      </c>
      <c r="G67" s="36">
        <f t="shared" si="15"/>
        <v>0</v>
      </c>
      <c r="H67" s="36">
        <f t="shared" si="15"/>
        <v>8000</v>
      </c>
      <c r="I67" s="36">
        <f t="shared" si="15"/>
        <v>-8000</v>
      </c>
      <c r="J67" s="36">
        <f t="shared" si="15"/>
        <v>0</v>
      </c>
      <c r="K67" s="36">
        <f t="shared" si="15"/>
        <v>0</v>
      </c>
      <c r="L67" s="36">
        <f t="shared" si="15"/>
        <v>0</v>
      </c>
      <c r="M67" s="36">
        <f t="shared" si="15"/>
        <v>0</v>
      </c>
      <c r="N67" s="36">
        <f t="shared" si="15"/>
        <v>0</v>
      </c>
      <c r="O67" s="37">
        <f>SUM(C67:N67)</f>
        <v>4000</v>
      </c>
    </row>
    <row r="68" spans="1:15" s="14" customFormat="1" ht="15.75" customHeight="1" x14ac:dyDescent="0.25">
      <c r="A68" s="33" t="s">
        <v>33</v>
      </c>
      <c r="B68" s="33"/>
      <c r="C68" s="34">
        <f>C65+C66-C67</f>
        <v>-16614.560000000001</v>
      </c>
      <c r="D68" s="34">
        <f t="shared" ref="D68:N68" si="16">D65+D66-D67</f>
        <v>-13918.86</v>
      </c>
      <c r="E68" s="34">
        <f t="shared" si="16"/>
        <v>-12561.86</v>
      </c>
      <c r="F68" s="34">
        <f t="shared" si="16"/>
        <v>-16450.86</v>
      </c>
      <c r="G68" s="34">
        <f t="shared" si="16"/>
        <v>-16292.86</v>
      </c>
      <c r="H68" s="34">
        <f t="shared" si="16"/>
        <v>-24292.86</v>
      </c>
      <c r="I68" s="34">
        <f t="shared" si="16"/>
        <v>-16167.86</v>
      </c>
      <c r="J68" s="34">
        <f t="shared" si="16"/>
        <v>-16202.86</v>
      </c>
      <c r="K68" s="34">
        <f t="shared" si="16"/>
        <v>-16152.86</v>
      </c>
      <c r="L68" s="34">
        <f t="shared" si="16"/>
        <v>-12957.26</v>
      </c>
      <c r="M68" s="34">
        <f t="shared" si="16"/>
        <v>-11060.26</v>
      </c>
      <c r="N68" s="34">
        <f t="shared" si="16"/>
        <v>-8945.76</v>
      </c>
      <c r="O68" s="34"/>
    </row>
    <row r="69" spans="1:15" s="45" customFormat="1" x14ac:dyDescent="0.25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14" customFormat="1" x14ac:dyDescent="0.25">
      <c r="A70" s="38" t="s">
        <v>12</v>
      </c>
      <c r="B70" s="38"/>
      <c r="C70" s="39">
        <v>62252.24</v>
      </c>
      <c r="D70" s="39">
        <f>C73</f>
        <v>45825.69999999999</v>
      </c>
      <c r="E70" s="39">
        <f t="shared" ref="E70:N70" si="17">D73</f>
        <v>50788.299999999988</v>
      </c>
      <c r="F70" s="39">
        <f t="shared" si="17"/>
        <v>34757.19999999999</v>
      </c>
      <c r="G70" s="39">
        <f t="shared" si="17"/>
        <v>-2252.7000000000116</v>
      </c>
      <c r="H70" s="39">
        <f t="shared" si="17"/>
        <v>-7076.5000000000118</v>
      </c>
      <c r="I70" s="39">
        <f t="shared" si="17"/>
        <v>-7076.5000000000118</v>
      </c>
      <c r="J70" s="39">
        <f t="shared" si="17"/>
        <v>-6701.5000000000118</v>
      </c>
      <c r="K70" s="39">
        <f t="shared" si="17"/>
        <v>-6806.5000000000118</v>
      </c>
      <c r="L70" s="39">
        <f t="shared" si="17"/>
        <v>-6656.5000000000118</v>
      </c>
      <c r="M70" s="39">
        <f t="shared" si="17"/>
        <v>2930.2999999999874</v>
      </c>
      <c r="N70" s="39">
        <f t="shared" si="17"/>
        <v>8621.2999999999884</v>
      </c>
      <c r="O70" s="39"/>
    </row>
    <row r="71" spans="1:15" x14ac:dyDescent="0.25">
      <c r="A71" s="40" t="s">
        <v>36</v>
      </c>
      <c r="B71" s="40">
        <v>30</v>
      </c>
      <c r="C71" s="41">
        <f t="shared" ref="C71:N71" si="18">C37*$B$71/100</f>
        <v>6651</v>
      </c>
      <c r="D71" s="41">
        <f t="shared" si="18"/>
        <v>8087.1</v>
      </c>
      <c r="E71" s="41">
        <f t="shared" si="18"/>
        <v>4071</v>
      </c>
      <c r="F71" s="41">
        <f t="shared" si="18"/>
        <v>333</v>
      </c>
      <c r="G71" s="41">
        <f t="shared" si="18"/>
        <v>474</v>
      </c>
      <c r="H71" s="41">
        <f t="shared" si="18"/>
        <v>0</v>
      </c>
      <c r="I71" s="41">
        <f t="shared" si="18"/>
        <v>375</v>
      </c>
      <c r="J71" s="41">
        <f t="shared" si="18"/>
        <v>-105</v>
      </c>
      <c r="K71" s="41">
        <f t="shared" si="18"/>
        <v>150</v>
      </c>
      <c r="L71" s="41">
        <f t="shared" si="18"/>
        <v>9586.7999999999993</v>
      </c>
      <c r="M71" s="41">
        <f t="shared" si="18"/>
        <v>5691</v>
      </c>
      <c r="N71" s="41">
        <f t="shared" si="18"/>
        <v>6343.5</v>
      </c>
      <c r="O71" s="42">
        <f>SUM(C71:N71)</f>
        <v>41657.399999999994</v>
      </c>
    </row>
    <row r="72" spans="1:15" x14ac:dyDescent="0.25">
      <c r="A72" s="40" t="s">
        <v>37</v>
      </c>
      <c r="B72" s="40"/>
      <c r="C72" s="41">
        <f>C41+C43+C45+C47+C48+C49+C50+C51+C53+C54+C55-C74</f>
        <v>23077.54</v>
      </c>
      <c r="D72" s="41">
        <f t="shared" ref="D72:N72" si="19">D41+D43+D45+D47+D48+D49+D50+D51+D53+D54+D55-D74</f>
        <v>3124.5</v>
      </c>
      <c r="E72" s="41">
        <f t="shared" si="19"/>
        <v>20102.099999999999</v>
      </c>
      <c r="F72" s="41">
        <f t="shared" si="19"/>
        <v>37342.9</v>
      </c>
      <c r="G72" s="41">
        <f t="shared" si="19"/>
        <v>5297.8</v>
      </c>
      <c r="H72" s="41">
        <f t="shared" si="19"/>
        <v>0</v>
      </c>
      <c r="I72" s="41">
        <f t="shared" si="19"/>
        <v>0</v>
      </c>
      <c r="J72" s="41">
        <f t="shared" si="19"/>
        <v>0</v>
      </c>
      <c r="K72" s="41">
        <f t="shared" si="19"/>
        <v>0</v>
      </c>
      <c r="L72" s="41">
        <f t="shared" si="19"/>
        <v>0</v>
      </c>
      <c r="M72" s="41">
        <f t="shared" si="19"/>
        <v>0</v>
      </c>
      <c r="N72" s="41">
        <f t="shared" si="19"/>
        <v>0</v>
      </c>
      <c r="O72" s="42">
        <f>SUM(C72:N72)</f>
        <v>88944.840000000011</v>
      </c>
    </row>
    <row r="73" spans="1:15" s="14" customFormat="1" x14ac:dyDescent="0.25">
      <c r="A73" s="50" t="s">
        <v>33</v>
      </c>
      <c r="B73" s="50"/>
      <c r="C73" s="51">
        <f>C70+C71-C72</f>
        <v>45825.69999999999</v>
      </c>
      <c r="D73" s="51">
        <f t="shared" ref="D73:N73" si="20">D70+D71-D72</f>
        <v>50788.299999999988</v>
      </c>
      <c r="E73" s="51">
        <f t="shared" si="20"/>
        <v>34757.19999999999</v>
      </c>
      <c r="F73" s="51">
        <f t="shared" si="20"/>
        <v>-2252.7000000000116</v>
      </c>
      <c r="G73" s="51">
        <f t="shared" si="20"/>
        <v>-7076.5000000000118</v>
      </c>
      <c r="H73" s="51">
        <f t="shared" si="20"/>
        <v>-7076.5000000000118</v>
      </c>
      <c r="I73" s="51">
        <f t="shared" si="20"/>
        <v>-6701.5000000000118</v>
      </c>
      <c r="J73" s="51">
        <f t="shared" si="20"/>
        <v>-6806.5000000000118</v>
      </c>
      <c r="K73" s="51">
        <f t="shared" si="20"/>
        <v>-6656.5000000000118</v>
      </c>
      <c r="L73" s="51">
        <f t="shared" si="20"/>
        <v>2930.2999999999874</v>
      </c>
      <c r="M73" s="51">
        <f t="shared" si="20"/>
        <v>8621.2999999999884</v>
      </c>
      <c r="N73" s="51">
        <f t="shared" si="20"/>
        <v>14964.799999999988</v>
      </c>
      <c r="O73" s="51"/>
    </row>
    <row r="74" spans="1:15" x14ac:dyDescent="0.25">
      <c r="A74" s="52" t="s">
        <v>46</v>
      </c>
      <c r="B74" s="52"/>
      <c r="C74" s="53">
        <v>9018</v>
      </c>
      <c r="D74" s="53">
        <v>7852.5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x14ac:dyDescent="0.25">
      <c r="C75" s="48"/>
      <c r="D75" s="48"/>
      <c r="E75" s="48"/>
      <c r="J75" s="14" t="s">
        <v>47</v>
      </c>
    </row>
    <row r="76" spans="1:15" x14ac:dyDescent="0.25">
      <c r="C76" s="49">
        <f t="shared" ref="C76:N76" si="21">C73+C63+C68</f>
        <v>54741.549999999988</v>
      </c>
      <c r="D76" s="49">
        <f t="shared" si="21"/>
        <v>67377.98</v>
      </c>
      <c r="E76" s="49">
        <f t="shared" si="21"/>
        <v>57108.549999999988</v>
      </c>
      <c r="F76" s="49">
        <f t="shared" si="21"/>
        <v>13733.339999999986</v>
      </c>
      <c r="G76" s="49">
        <f t="shared" si="21"/>
        <v>8212.0599999999831</v>
      </c>
      <c r="H76" s="49">
        <f t="shared" si="21"/>
        <v>-795.94000000001688</v>
      </c>
      <c r="I76" s="49">
        <f t="shared" si="21"/>
        <v>8454.0599999999831</v>
      </c>
      <c r="J76" s="49">
        <f t="shared" si="21"/>
        <v>8104.0599999999831</v>
      </c>
      <c r="K76" s="49">
        <f t="shared" si="21"/>
        <v>8604.0599999999831</v>
      </c>
      <c r="L76" s="49">
        <f t="shared" si="21"/>
        <v>40560.059999999976</v>
      </c>
      <c r="M76" s="49">
        <f t="shared" si="21"/>
        <v>50417.559999999976</v>
      </c>
      <c r="N76" s="49">
        <f t="shared" si="21"/>
        <v>64551.559999999976</v>
      </c>
    </row>
    <row r="77" spans="1:15" x14ac:dyDescent="0.25">
      <c r="C77" s="48"/>
      <c r="J77" s="48"/>
      <c r="M77" s="48"/>
      <c r="N77" s="48"/>
    </row>
    <row r="78" spans="1:15" x14ac:dyDescent="0.25">
      <c r="C78" s="1"/>
      <c r="D78" s="48"/>
    </row>
    <row r="79" spans="1:15" x14ac:dyDescent="0.25">
      <c r="C79" s="48"/>
      <c r="D79" s="48"/>
    </row>
  </sheetData>
  <mergeCells count="6">
    <mergeCell ref="A34:N34"/>
    <mergeCell ref="A1:N1"/>
    <mergeCell ref="A2:N2"/>
    <mergeCell ref="A3:N3"/>
    <mergeCell ref="A32:N32"/>
    <mergeCell ref="A33:N3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2021-01-13T03:21:10Z</dcterms:modified>
</cp:coreProperties>
</file>